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30" windowWidth="15135" windowHeight="85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O25" i="1" l="1"/>
  <c r="N25" i="1"/>
  <c r="C25" i="1"/>
  <c r="D25" i="1"/>
  <c r="E25" i="1"/>
  <c r="F25" i="1"/>
  <c r="G25" i="1"/>
  <c r="H25" i="1"/>
  <c r="I25" i="1"/>
  <c r="J25" i="1"/>
  <c r="K25" i="1"/>
  <c r="L25" i="1"/>
  <c r="M25" i="1"/>
  <c r="B25" i="1"/>
  <c r="O24" i="1" l="1"/>
  <c r="N22" i="1"/>
  <c r="O22" i="1" s="1"/>
  <c r="N23" i="1"/>
  <c r="O23" i="1" s="1"/>
  <c r="N24" i="1"/>
  <c r="O16" i="1"/>
  <c r="O17" i="1"/>
  <c r="O18" i="1"/>
  <c r="O19" i="1"/>
  <c r="O20" i="1"/>
  <c r="O21" i="1"/>
  <c r="B17" i="1" l="1"/>
  <c r="M17" i="1"/>
  <c r="L17" i="1"/>
  <c r="K17" i="1"/>
  <c r="J17" i="1"/>
  <c r="I17" i="1"/>
  <c r="H17" i="1"/>
  <c r="G17" i="1"/>
  <c r="F17" i="1"/>
  <c r="E17" i="1"/>
  <c r="D17" i="1"/>
  <c r="C17" i="1"/>
  <c r="N21" i="1" l="1"/>
  <c r="N14" i="1" l="1"/>
  <c r="O14" i="1" s="1"/>
  <c r="N20" i="1" l="1"/>
  <c r="N19" i="1"/>
  <c r="N18" i="1"/>
  <c r="N17" i="1"/>
  <c r="N16" i="1"/>
  <c r="N15" i="1"/>
  <c r="O15" i="1" s="1"/>
</calcChain>
</file>

<file path=xl/sharedStrings.xml><?xml version="1.0" encoding="utf-8"?>
<sst xmlns="http://schemas.openxmlformats.org/spreadsheetml/2006/main" count="34" uniqueCount="34">
  <si>
    <t xml:space="preserve">Лимиты потребления электроэнергии уличного освещения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</si>
  <si>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</si>
  <si>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</si>
  <si>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</si>
  <si>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</si>
  <si>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</si>
  <si>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</si>
  <si>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</si>
  <si>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</si>
  <si>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</si>
  <si>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</si>
  <si>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</si>
  <si>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</si>
  <si>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</si>
  <si>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ТУ № 11 Уличное освещение п.Янтарный,ул.Садовая,20</t>
  </si>
  <si>
    <t>ТУ 12 Уличное освещение п.Кочетинский,ул.Динская,11</t>
  </si>
  <si>
    <t xml:space="preserve">ТУ № 13 Уличное освещение п.Агрономул.Почтовая </t>
  </si>
  <si>
    <t>ТУ  №14 Уличное освещение п.Кочетинский ул.Динская</t>
  </si>
  <si>
    <t>ТУ № 15 Уличное освещение п.Агроном ул.Фонарная</t>
  </si>
  <si>
    <t>ИТОГО</t>
  </si>
  <si>
    <t xml:space="preserve">Сумма </t>
  </si>
  <si>
    <t>тыс.руб.</t>
  </si>
  <si>
    <t>ТУ № 16 Уличное освещение п.Зарождение ул.Центральная</t>
  </si>
  <si>
    <t>ТУ № 17 Уличное освещение п.Вишняки ул.Пионерская</t>
  </si>
  <si>
    <t>ТУ №30021 Уличное освещение п.Агроном ул.Светлая</t>
  </si>
  <si>
    <t>Начальник финансового отдела Мичуринского сельского посления</t>
  </si>
  <si>
    <t>В.В. Безуглая</t>
  </si>
  <si>
    <t xml:space="preserve">Приложение №1                                                             к постановлению                                                 администрации Мичуринского сельского поселения                                                   от                    №  </t>
  </si>
  <si>
    <t>наименование и адрес объекта</t>
  </si>
  <si>
    <t>Мичуринского сельского поселения на 2026 год</t>
  </si>
  <si>
    <t>планируемый объем потребления электроэнергии на 2026 г. кВт ч.</t>
  </si>
  <si>
    <t>ТУ №18 Уличное освещение п.Агроном ул.Пионерская</t>
  </si>
  <si>
    <t>ТУ №30020 Уличное освещение п.Агроном ул.Почтовая 8 проезд к многоквартирным домам от ул.Гаражной</t>
  </si>
  <si>
    <t>ТУ №30020 Уличное освещение п.Агроном ул.Почтовая, д16/2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</si>
</sst>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vertical="top" wrapText="1"/>
    </xf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 applyBorder="1"/>
    <xf numFmtId="0" fontId="0" fillId="0" borderId="0" xfId="0" applyBorder="1"/>
    <xf numFmtId="0" fontId="6" fillId="0" borderId="0" xfId="0" applyFont="1" applyBorder="1"/>
    <xf numFmtId="0" fontId="4" fillId="0" borderId="0" xfId="0" applyFont="1" applyBorder="1"/>
    <xf numFmtId="4" fontId="0" fillId="0" borderId="0" xfId="0" applyNumberFormat="1" applyBorder="1"/>
    <xf numFmtId="9" fontId="1" fillId="0" borderId="0" xfId="0" applyNumberFormat="1" applyFont="1"/>
    <xf numFmtId="9" fontId="0" fillId="0" borderId="0" xfId="0" applyNumberFormat="1" applyBorder="1"/>
    <xf numFmtId="0" fontId="0" fillId="2" borderId="0" xfId="0" applyFill="1" applyBorder="1"/>
    <xf numFmtId="0" fontId="8" fillId="0" borderId="0" xfId="0" applyFont="1" applyBorder="1"/>
    <xf numFmtId="0" fontId="9" fillId="0" borderId="0" xfId="0" applyFont="1" applyBorder="1"/>
    <xf numFmtId="4" fontId="7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4" fillId="2" borderId="0" xfId="0" applyFont="1" applyFill="1" applyBorder="1"/>
    <xf numFmtId="4" fontId="0" fillId="2" borderId="0" xfId="0" applyNumberFormat="1" applyFill="1" applyBorder="1"/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Layout" topLeftCell="A16" zoomScaleNormal="100" workbookViewId="0">
      <selection activeCell="N27" sqref="N27"/>
    </sheetView>
  </sheetViews>
  <sheetFormatPr defaultRowHeight="15" x14ac:dyDescent="0.25"/>
  <cols>
    <col min="1" max="1" width="24.85546875" customWidth="1"/>
    <col min="2" max="2" width="9.5703125" customWidth="1"/>
    <col min="3" max="3" width="8.140625" customWidth="1"/>
    <col min="4" max="5" width="7.85546875" customWidth="1"/>
    <col min="6" max="6" width="8.42578125" customWidth="1"/>
    <col min="7" max="7" width="7.42578125" customWidth="1"/>
    <col min="8" max="8" width="8.42578125" customWidth="1"/>
    <col min="9" max="9" width="6.7109375" customWidth="1"/>
    <col min="10" max="11" width="7.42578125" customWidth="1"/>
    <col min="12" max="12" width="7.28515625" customWidth="1"/>
    <col min="13" max="13" width="7.7109375" customWidth="1"/>
    <col min="14" max="14" width="9" customWidth="1"/>
    <col min="15" max="15" width="11.140625" customWidth="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35" t="s">
        <v>27</v>
      </c>
      <c r="K1" s="35"/>
      <c r="L1" s="35"/>
      <c r="M1" s="35"/>
    </row>
    <row r="2" spans="1:16" ht="15.75" x14ac:dyDescent="0.25">
      <c r="A2" s="2"/>
      <c r="B2" s="2"/>
      <c r="C2" s="2"/>
      <c r="D2" s="2"/>
      <c r="E2" s="2"/>
      <c r="F2" s="2"/>
      <c r="G2" s="2"/>
      <c r="H2" s="2"/>
      <c r="I2" s="2"/>
      <c r="J2" s="35"/>
      <c r="K2" s="35"/>
      <c r="L2" s="35"/>
      <c r="M2" s="35"/>
    </row>
    <row r="3" spans="1:16" ht="15.75" x14ac:dyDescent="0.25">
      <c r="A3" s="2"/>
      <c r="B3" s="2"/>
      <c r="C3" s="2"/>
      <c r="D3" s="2"/>
      <c r="E3" s="2"/>
      <c r="F3" s="2"/>
      <c r="G3" s="2"/>
      <c r="H3" s="2"/>
      <c r="I3" s="2"/>
      <c r="J3" s="35"/>
      <c r="K3" s="35"/>
      <c r="L3" s="35"/>
      <c r="M3" s="35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35"/>
      <c r="K4" s="35"/>
      <c r="L4" s="35"/>
      <c r="M4" s="35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35"/>
      <c r="K5" s="35"/>
      <c r="L5" s="35"/>
      <c r="M5" s="35"/>
    </row>
    <row r="6" spans="1:16" ht="15.75" x14ac:dyDescent="0.25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3"/>
    </row>
    <row r="7" spans="1:16" ht="15.75" x14ac:dyDescent="0.25">
      <c r="A7" s="2"/>
      <c r="B7" s="2"/>
      <c r="C7" s="2"/>
      <c r="D7" s="2"/>
      <c r="E7" s="2"/>
      <c r="F7" s="2"/>
      <c r="G7" s="2"/>
      <c r="H7" s="2"/>
      <c r="I7" s="2"/>
      <c r="J7" s="3"/>
      <c r="K7" s="3"/>
      <c r="L7" s="3"/>
      <c r="M7" s="3"/>
    </row>
    <row r="8" spans="1:16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6" ht="15.75" x14ac:dyDescent="0.25">
      <c r="A9" s="2"/>
      <c r="B9" s="36" t="s"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6" ht="15.75" x14ac:dyDescent="0.25">
      <c r="A10" s="2"/>
      <c r="B10" s="36" t="s">
        <v>29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6" s="1" customFormat="1" ht="15.75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6" x14ac:dyDescent="0.25">
      <c r="A12" s="4"/>
      <c r="B12" s="37" t="s">
        <v>30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7" t="s">
        <v>21</v>
      </c>
    </row>
    <row r="13" spans="1:16" x14ac:dyDescent="0.25">
      <c r="A13" s="9" t="s">
        <v>28</v>
      </c>
      <c r="B13" s="10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0" t="s">
        <v>8</v>
      </c>
      <c r="J13" s="10" t="s">
        <v>9</v>
      </c>
      <c r="K13" s="10" t="s">
        <v>10</v>
      </c>
      <c r="L13" s="10" t="s">
        <v>11</v>
      </c>
      <c r="M13" s="10" t="s">
        <v>12</v>
      </c>
      <c r="N13" s="10" t="s">
        <v>13</v>
      </c>
      <c r="O13" s="11" t="s">
        <v>20</v>
      </c>
      <c r="P13" s="5"/>
    </row>
    <row r="14" spans="1:16" ht="34.5" customHeight="1" x14ac:dyDescent="0.25">
      <c r="A14" s="12" t="s">
        <v>14</v>
      </c>
      <c r="B14" s="13">
        <v>550</v>
      </c>
      <c r="C14" s="13">
        <v>450</v>
      </c>
      <c r="D14" s="13">
        <v>400</v>
      </c>
      <c r="E14" s="13">
        <v>300</v>
      </c>
      <c r="F14" s="13">
        <v>250</v>
      </c>
      <c r="G14" s="13">
        <v>190</v>
      </c>
      <c r="H14" s="13">
        <v>190</v>
      </c>
      <c r="I14" s="13">
        <v>220</v>
      </c>
      <c r="J14" s="13">
        <v>250</v>
      </c>
      <c r="K14" s="13">
        <v>270</v>
      </c>
      <c r="L14" s="13">
        <v>400</v>
      </c>
      <c r="M14" s="27">
        <v>600</v>
      </c>
      <c r="N14" s="7">
        <f>C14+D14+E14+F14+G14+H14+I14+J14+K14+L14+M14+B14</f>
        <v>4070</v>
      </c>
      <c r="O14" s="14">
        <f>N14*12.9</f>
        <v>52503</v>
      </c>
      <c r="P14" s="5"/>
    </row>
    <row r="15" spans="1:16" ht="30.75" customHeight="1" x14ac:dyDescent="0.25">
      <c r="A15" s="12" t="s">
        <v>15</v>
      </c>
      <c r="B15" s="13">
        <v>350</v>
      </c>
      <c r="C15" s="13">
        <v>300</v>
      </c>
      <c r="D15" s="13">
        <v>250</v>
      </c>
      <c r="E15" s="13">
        <v>200</v>
      </c>
      <c r="F15" s="13">
        <v>150</v>
      </c>
      <c r="G15" s="13">
        <v>140</v>
      </c>
      <c r="H15" s="13">
        <v>130</v>
      </c>
      <c r="I15" s="13">
        <v>150</v>
      </c>
      <c r="J15" s="13">
        <v>200</v>
      </c>
      <c r="K15" s="13">
        <v>250</v>
      </c>
      <c r="L15" s="13">
        <v>300</v>
      </c>
      <c r="M15" s="27">
        <v>350</v>
      </c>
      <c r="N15" s="7">
        <f t="shared" ref="N15:N24" si="0">C15+D15+E15+F15+G15+H15+I15+J15+K15+L15+M15+B15</f>
        <v>2770</v>
      </c>
      <c r="O15" s="14">
        <f>(N15*12.9)</f>
        <v>35733</v>
      </c>
    </row>
    <row r="16" spans="1:16" ht="27.75" customHeight="1" x14ac:dyDescent="0.25">
      <c r="A16" s="12" t="s">
        <v>16</v>
      </c>
      <c r="B16" s="13">
        <v>1100</v>
      </c>
      <c r="C16" s="13">
        <v>950</v>
      </c>
      <c r="D16" s="13">
        <v>750</v>
      </c>
      <c r="E16" s="13">
        <v>700</v>
      </c>
      <c r="F16" s="13">
        <v>450</v>
      </c>
      <c r="G16" s="13">
        <v>450</v>
      </c>
      <c r="H16" s="13">
        <v>380</v>
      </c>
      <c r="I16" s="13">
        <v>650</v>
      </c>
      <c r="J16" s="13">
        <v>700</v>
      </c>
      <c r="K16" s="13">
        <v>720</v>
      </c>
      <c r="L16" s="13">
        <v>850</v>
      </c>
      <c r="M16" s="27">
        <v>1050</v>
      </c>
      <c r="N16" s="13">
        <f>C16+D16+E16+F16+G16+H16+I16+J16+K16+L16+M16+B16</f>
        <v>8750</v>
      </c>
      <c r="O16" s="14">
        <f t="shared" ref="O16:O23" si="1">(N16*12.9)</f>
        <v>112875</v>
      </c>
    </row>
    <row r="17" spans="1:15" s="1" customFormat="1" ht="30" customHeight="1" x14ac:dyDescent="0.25">
      <c r="A17" s="12" t="s">
        <v>17</v>
      </c>
      <c r="B17" s="13">
        <f>1300+424</f>
        <v>1724</v>
      </c>
      <c r="C17" s="13">
        <f>1280+340</f>
        <v>1620</v>
      </c>
      <c r="D17" s="13">
        <f>1260+290</f>
        <v>1550</v>
      </c>
      <c r="E17" s="13">
        <f>1200+250</f>
        <v>1450</v>
      </c>
      <c r="F17" s="13">
        <f>900+250</f>
        <v>1150</v>
      </c>
      <c r="G17" s="13">
        <f>620+190</f>
        <v>810</v>
      </c>
      <c r="H17" s="13">
        <f>420+190</f>
        <v>610</v>
      </c>
      <c r="I17" s="13">
        <f>900+200</f>
        <v>1100</v>
      </c>
      <c r="J17" s="13">
        <f>1000+220</f>
        <v>1220</v>
      </c>
      <c r="K17" s="13">
        <f>1220+220</f>
        <v>1440</v>
      </c>
      <c r="L17" s="13">
        <f>1500+250</f>
        <v>1750</v>
      </c>
      <c r="M17" s="27">
        <f>1700+250</f>
        <v>1950</v>
      </c>
      <c r="N17" s="13">
        <f t="shared" si="0"/>
        <v>16374</v>
      </c>
      <c r="O17" s="14">
        <f t="shared" si="1"/>
        <v>211224.6</v>
      </c>
    </row>
    <row r="18" spans="1:15" s="1" customFormat="1" ht="33" customHeight="1" x14ac:dyDescent="0.25">
      <c r="A18" s="12" t="s">
        <v>18</v>
      </c>
      <c r="B18" s="13">
        <v>1000</v>
      </c>
      <c r="C18" s="13">
        <v>850</v>
      </c>
      <c r="D18" s="13">
        <v>800</v>
      </c>
      <c r="E18" s="13">
        <v>750</v>
      </c>
      <c r="F18" s="13">
        <v>500</v>
      </c>
      <c r="G18" s="13">
        <v>450</v>
      </c>
      <c r="H18" s="13">
        <v>350</v>
      </c>
      <c r="I18" s="13">
        <v>560</v>
      </c>
      <c r="J18" s="13">
        <v>800</v>
      </c>
      <c r="K18" s="13">
        <v>850</v>
      </c>
      <c r="L18" s="13">
        <v>900</v>
      </c>
      <c r="M18" s="27">
        <v>1000</v>
      </c>
      <c r="N18" s="13">
        <f t="shared" si="0"/>
        <v>8810</v>
      </c>
      <c r="O18" s="14">
        <f t="shared" si="1"/>
        <v>113649</v>
      </c>
    </row>
    <row r="19" spans="1:15" s="1" customFormat="1" ht="33" customHeight="1" x14ac:dyDescent="0.25">
      <c r="A19" s="12" t="s">
        <v>22</v>
      </c>
      <c r="B19" s="13">
        <v>800</v>
      </c>
      <c r="C19" s="13">
        <v>720</v>
      </c>
      <c r="D19" s="13">
        <v>690</v>
      </c>
      <c r="E19" s="13">
        <v>650</v>
      </c>
      <c r="F19" s="13">
        <v>500</v>
      </c>
      <c r="G19" s="13">
        <v>340</v>
      </c>
      <c r="H19" s="13">
        <v>460</v>
      </c>
      <c r="I19" s="13">
        <v>620</v>
      </c>
      <c r="J19" s="13">
        <v>600</v>
      </c>
      <c r="K19" s="13">
        <v>650</v>
      </c>
      <c r="L19" s="13">
        <v>800</v>
      </c>
      <c r="M19" s="27">
        <v>920</v>
      </c>
      <c r="N19" s="13">
        <f t="shared" si="0"/>
        <v>7750</v>
      </c>
      <c r="O19" s="14">
        <f t="shared" si="1"/>
        <v>99975</v>
      </c>
    </row>
    <row r="20" spans="1:15" s="1" customFormat="1" ht="33" customHeight="1" x14ac:dyDescent="0.25">
      <c r="A20" s="12" t="s">
        <v>23</v>
      </c>
      <c r="B20" s="13">
        <v>1500</v>
      </c>
      <c r="C20" s="13">
        <v>1150</v>
      </c>
      <c r="D20" s="13">
        <v>770</v>
      </c>
      <c r="E20" s="13">
        <v>720</v>
      </c>
      <c r="F20" s="13">
        <v>650</v>
      </c>
      <c r="G20" s="13">
        <v>590</v>
      </c>
      <c r="H20" s="13">
        <v>680</v>
      </c>
      <c r="I20" s="13">
        <v>660</v>
      </c>
      <c r="J20" s="13">
        <v>690</v>
      </c>
      <c r="K20" s="13">
        <v>700</v>
      </c>
      <c r="L20" s="13">
        <v>1020</v>
      </c>
      <c r="M20" s="27">
        <v>1450</v>
      </c>
      <c r="N20" s="13">
        <f t="shared" si="0"/>
        <v>10580</v>
      </c>
      <c r="O20" s="14">
        <f t="shared" si="1"/>
        <v>136482</v>
      </c>
    </row>
    <row r="21" spans="1:15" s="1" customFormat="1" ht="49.5" customHeight="1" x14ac:dyDescent="0.25">
      <c r="A21" s="12" t="s">
        <v>24</v>
      </c>
      <c r="B21" s="13">
        <v>350</v>
      </c>
      <c r="C21" s="13">
        <v>250</v>
      </c>
      <c r="D21" s="13">
        <v>240</v>
      </c>
      <c r="E21" s="13">
        <v>230</v>
      </c>
      <c r="F21" s="13">
        <v>200</v>
      </c>
      <c r="G21" s="13">
        <v>200</v>
      </c>
      <c r="H21" s="13">
        <v>170</v>
      </c>
      <c r="I21" s="13">
        <v>140</v>
      </c>
      <c r="J21" s="13">
        <v>200</v>
      </c>
      <c r="K21" s="13">
        <v>220</v>
      </c>
      <c r="L21" s="13">
        <v>320</v>
      </c>
      <c r="M21" s="27">
        <v>392</v>
      </c>
      <c r="N21" s="13">
        <f t="shared" si="0"/>
        <v>2912</v>
      </c>
      <c r="O21" s="14">
        <f t="shared" si="1"/>
        <v>37564.800000000003</v>
      </c>
    </row>
    <row r="22" spans="1:15" s="1" customFormat="1" ht="49.5" customHeight="1" x14ac:dyDescent="0.25">
      <c r="A22" s="12" t="s">
        <v>31</v>
      </c>
      <c r="B22" s="13">
        <v>230</v>
      </c>
      <c r="C22" s="13">
        <v>200</v>
      </c>
      <c r="D22" s="13">
        <v>230</v>
      </c>
      <c r="E22" s="13">
        <v>230</v>
      </c>
      <c r="F22" s="13">
        <v>200</v>
      </c>
      <c r="G22" s="13">
        <v>200</v>
      </c>
      <c r="H22" s="13">
        <v>170</v>
      </c>
      <c r="I22" s="13">
        <v>140</v>
      </c>
      <c r="J22" s="13">
        <v>190</v>
      </c>
      <c r="K22" s="13">
        <v>200</v>
      </c>
      <c r="L22" s="13">
        <v>320</v>
      </c>
      <c r="M22" s="27">
        <v>340</v>
      </c>
      <c r="N22" s="13">
        <f t="shared" si="0"/>
        <v>2650</v>
      </c>
      <c r="O22" s="14">
        <f t="shared" si="1"/>
        <v>34185</v>
      </c>
    </row>
    <row r="23" spans="1:15" s="1" customFormat="1" ht="75.75" customHeight="1" x14ac:dyDescent="0.25">
      <c r="A23" s="12" t="s">
        <v>32</v>
      </c>
      <c r="B23" s="13">
        <v>250</v>
      </c>
      <c r="C23" s="13">
        <v>230</v>
      </c>
      <c r="D23" s="13">
        <v>250</v>
      </c>
      <c r="E23" s="13">
        <v>230</v>
      </c>
      <c r="F23" s="13">
        <v>100</v>
      </c>
      <c r="G23" s="13">
        <v>150</v>
      </c>
      <c r="H23" s="13">
        <v>170</v>
      </c>
      <c r="I23" s="13">
        <v>140</v>
      </c>
      <c r="J23" s="13">
        <v>200</v>
      </c>
      <c r="K23" s="13">
        <v>210</v>
      </c>
      <c r="L23" s="13">
        <v>320</v>
      </c>
      <c r="M23" s="27">
        <v>350</v>
      </c>
      <c r="N23" s="13">
        <f t="shared" si="0"/>
        <v>2600</v>
      </c>
      <c r="O23" s="14">
        <f t="shared" si="1"/>
        <v>33540</v>
      </c>
    </row>
    <row r="24" spans="1:15" s="1" customFormat="1" ht="72.75" customHeight="1" x14ac:dyDescent="0.25">
      <c r="A24" s="12" t="s">
        <v>33</v>
      </c>
      <c r="B24" s="13">
        <v>280</v>
      </c>
      <c r="C24" s="13">
        <v>210</v>
      </c>
      <c r="D24" s="13">
        <v>190</v>
      </c>
      <c r="E24" s="13">
        <v>230</v>
      </c>
      <c r="F24" s="13">
        <v>160</v>
      </c>
      <c r="G24" s="13">
        <v>160</v>
      </c>
      <c r="H24" s="13">
        <v>170</v>
      </c>
      <c r="I24" s="13">
        <v>140</v>
      </c>
      <c r="J24" s="13">
        <v>190</v>
      </c>
      <c r="K24" s="13">
        <v>200</v>
      </c>
      <c r="L24" s="13">
        <v>220</v>
      </c>
      <c r="M24" s="27">
        <v>350</v>
      </c>
      <c r="N24" s="13">
        <f t="shared" si="0"/>
        <v>2500</v>
      </c>
      <c r="O24" s="14">
        <f>(N24*12.9)+19</f>
        <v>32269</v>
      </c>
    </row>
    <row r="25" spans="1:15" s="1" customFormat="1" x14ac:dyDescent="0.25">
      <c r="A25" s="8" t="s">
        <v>19</v>
      </c>
      <c r="B25" s="7">
        <f>B14+B15+B16+B17+B18+B19+B20+B21+B22+B23+B24</f>
        <v>8134</v>
      </c>
      <c r="C25" s="7">
        <f t="shared" ref="C25:M25" si="2">C14+C15+C16+C17+C18+C19+C20+C21+C22+C23+C24</f>
        <v>6930</v>
      </c>
      <c r="D25" s="7">
        <f t="shared" si="2"/>
        <v>6120</v>
      </c>
      <c r="E25" s="7">
        <f t="shared" si="2"/>
        <v>5690</v>
      </c>
      <c r="F25" s="7">
        <f t="shared" si="2"/>
        <v>4310</v>
      </c>
      <c r="G25" s="7">
        <f t="shared" si="2"/>
        <v>3680</v>
      </c>
      <c r="H25" s="7">
        <f t="shared" si="2"/>
        <v>3480</v>
      </c>
      <c r="I25" s="7">
        <f t="shared" si="2"/>
        <v>4520</v>
      </c>
      <c r="J25" s="7">
        <f t="shared" si="2"/>
        <v>5240</v>
      </c>
      <c r="K25" s="7">
        <f t="shared" si="2"/>
        <v>5710</v>
      </c>
      <c r="L25" s="7">
        <f t="shared" si="2"/>
        <v>7200</v>
      </c>
      <c r="M25" s="7">
        <f t="shared" si="2"/>
        <v>8752</v>
      </c>
      <c r="N25" s="7">
        <f>N14+N15+N16+N17+N18+N19+N20+N21+N22+N23+N24</f>
        <v>69766</v>
      </c>
      <c r="O25" s="14">
        <f>O14+O15+O16+O17+O18+O19+O20+O21+O22+O23+O24</f>
        <v>900000.4</v>
      </c>
    </row>
    <row r="26" spans="1:15" s="1" customFormat="1" ht="15.7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4"/>
      <c r="O26" s="34"/>
    </row>
    <row r="27" spans="1:15" x14ac:dyDescent="0.25">
      <c r="A27" s="32"/>
      <c r="B27" s="17"/>
      <c r="C27" s="33"/>
      <c r="D27" s="23"/>
      <c r="E27" s="23"/>
      <c r="F27" s="23"/>
      <c r="G27" s="23"/>
      <c r="H27" s="23"/>
      <c r="I27" s="33"/>
      <c r="J27" s="17"/>
      <c r="K27" s="17"/>
      <c r="L27" s="17"/>
      <c r="M27" s="17"/>
      <c r="N27" s="17"/>
      <c r="O27" s="17"/>
    </row>
    <row r="28" spans="1:15" ht="15.75" x14ac:dyDescent="0.25">
      <c r="A28" s="15" t="s">
        <v>25</v>
      </c>
      <c r="B28" s="15"/>
      <c r="C28" s="15"/>
      <c r="D28" s="15"/>
      <c r="E28" s="15"/>
      <c r="F28" s="15"/>
      <c r="G28" s="15"/>
      <c r="H28" s="15"/>
      <c r="I28" s="15"/>
      <c r="J28" s="15"/>
      <c r="K28" s="15" t="s">
        <v>26</v>
      </c>
      <c r="L28" s="2"/>
      <c r="M28" s="16"/>
      <c r="N28" s="16"/>
      <c r="O28" s="15"/>
    </row>
    <row r="29" spans="1:15" ht="15.75" x14ac:dyDescent="0.25">
      <c r="A29" s="21"/>
      <c r="B29" s="2"/>
      <c r="C29" s="29"/>
      <c r="D29" s="29"/>
      <c r="E29" s="30"/>
      <c r="F29" s="29"/>
      <c r="G29" s="29"/>
      <c r="H29" s="29"/>
      <c r="I29" s="2"/>
      <c r="J29" s="2"/>
      <c r="K29" s="2"/>
      <c r="L29" s="2"/>
      <c r="M29" s="2"/>
      <c r="N29" s="2"/>
      <c r="O29" s="18"/>
    </row>
    <row r="30" spans="1:15" x14ac:dyDescent="0.25">
      <c r="A30" s="17"/>
      <c r="B30" s="17"/>
      <c r="C30" s="23"/>
      <c r="D30" s="23"/>
      <c r="E30" s="31"/>
      <c r="F30" s="23"/>
      <c r="G30" s="23"/>
      <c r="H30" s="23"/>
      <c r="I30" s="23"/>
      <c r="J30" s="23"/>
      <c r="K30" s="23"/>
      <c r="L30" s="17"/>
      <c r="M30" s="17"/>
      <c r="N30" s="24"/>
      <c r="O30" s="25"/>
    </row>
    <row r="31" spans="1:15" ht="15.75" x14ac:dyDescent="0.25">
      <c r="A31" s="22"/>
      <c r="B31" s="17"/>
      <c r="C31" s="23"/>
      <c r="D31" s="29"/>
      <c r="E31" s="29"/>
      <c r="F31" s="30"/>
      <c r="G31" s="23"/>
      <c r="H31" s="29"/>
      <c r="I31" s="29"/>
      <c r="J31" s="29"/>
      <c r="K31" s="30"/>
      <c r="L31" s="19"/>
      <c r="M31" s="19"/>
      <c r="N31" s="26"/>
      <c r="O31" s="24"/>
    </row>
    <row r="32" spans="1:15" x14ac:dyDescent="0.25">
      <c r="A32" s="17"/>
      <c r="B32" s="17"/>
      <c r="C32" s="23"/>
      <c r="D32" s="23"/>
      <c r="E32" s="23"/>
      <c r="F32" s="31"/>
      <c r="G32" s="23"/>
      <c r="H32" s="23"/>
      <c r="I32" s="23"/>
      <c r="J32" s="23"/>
      <c r="K32" s="31"/>
      <c r="L32" s="20"/>
      <c r="M32" s="20"/>
      <c r="N32" s="20"/>
      <c r="O32" s="17"/>
    </row>
    <row r="33" spans="3:11" x14ac:dyDescent="0.25">
      <c r="C33" s="28"/>
      <c r="D33" s="28"/>
      <c r="E33" s="28"/>
      <c r="F33" s="28"/>
      <c r="G33" s="28"/>
      <c r="H33" s="28"/>
      <c r="I33" s="28"/>
      <c r="J33" s="28"/>
      <c r="K33" s="28"/>
    </row>
  </sheetData>
  <mergeCells count="4">
    <mergeCell ref="J1:M5"/>
    <mergeCell ref="B9:M9"/>
    <mergeCell ref="B10:M10"/>
    <mergeCell ref="B12:N12"/>
  </mergeCells>
  <pageMargins left="0" right="0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Workstation</cp:lastModifiedBy>
  <cp:lastPrinted>2025-11-13T12:58:41Z</cp:lastPrinted>
  <dcterms:created xsi:type="dcterms:W3CDTF">2015-02-16T13:01:03Z</dcterms:created>
  <dcterms:modified xsi:type="dcterms:W3CDTF">2025-11-13T13:03:19Z</dcterms:modified>
</cp:coreProperties>
</file>